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D115" i="1" l="1"/>
  <c r="D107" i="1"/>
  <c r="D66" i="1"/>
  <c r="D60" i="1"/>
  <c r="D58" i="1"/>
  <c r="H39" i="1"/>
  <c r="H21" i="1"/>
  <c r="H20" i="1"/>
  <c r="H28" i="1"/>
  <c r="H24" i="1"/>
  <c r="H48" i="1"/>
  <c r="H27" i="1" l="1"/>
  <c r="H16" i="1"/>
  <c r="H19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<sst xmlns="http://schemas.openxmlformats.org/spreadsheetml/2006/main" count="224" uniqueCount="112">
  <si>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</si>
  <si>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</si>
  <si>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</si>
  <si>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</si>
  <si>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</si>
  <si>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</si>
  <si>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</si>
  <si>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</si>
  <si>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</si>
  <si>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</si>
  <si>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</si>
  <si>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</si>
  <si>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</si>
  <si>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</si>
  <si>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</si>
  <si>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</si>
  <si>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</si>
  <si>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</si>
  <si>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</si>
  <si>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</si>
  <si>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</si>
  <si>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</si>
  <si>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</si>
  <si>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</si>
  <si>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</si>
  <si>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Primljena i neutrošena participacija od 21.11.2019.</t>
  </si>
  <si>
    <t>Dana:21.11.2019.</t>
  </si>
  <si>
    <t>Uplata Dobavljaču Phoenix Pharma</t>
  </si>
  <si>
    <t>633554</t>
  </si>
  <si>
    <t>Uplata Dobavljaču Farmalogist</t>
  </si>
  <si>
    <t>190494622</t>
  </si>
  <si>
    <t>190532868</t>
  </si>
  <si>
    <t>190543546</t>
  </si>
  <si>
    <t>UKUPNO LEKOVI-KPP062</t>
  </si>
  <si>
    <t>Sinofarm</t>
  </si>
  <si>
    <t>IF2019-21641</t>
  </si>
  <si>
    <t>UKUPNO SANITETSKI MATERIJAL</t>
  </si>
  <si>
    <t>NIS</t>
  </si>
  <si>
    <t>Toplifikacija</t>
  </si>
  <si>
    <t>9003298543</t>
  </si>
  <si>
    <t>9003298539</t>
  </si>
  <si>
    <t>4157-31-1374-1019</t>
  </si>
  <si>
    <t>4158-32-1374-1019</t>
  </si>
  <si>
    <t>9003339787</t>
  </si>
  <si>
    <t>UKUPNO ENERGENTI</t>
  </si>
  <si>
    <t>Auto centar Toplica</t>
  </si>
  <si>
    <t>Autocentar Markovic</t>
  </si>
  <si>
    <t>Aqua Marija</t>
  </si>
  <si>
    <t>Deltagraf</t>
  </si>
  <si>
    <t>Family Kalcic</t>
  </si>
  <si>
    <t>Elektroluks-012</t>
  </si>
  <si>
    <t>JKP Vodovod i kanalizacija</t>
  </si>
  <si>
    <t>Infolab</t>
  </si>
  <si>
    <t>Mercator-S</t>
  </si>
  <si>
    <t>mt:s Telekom</t>
  </si>
  <si>
    <t>JP PTT</t>
  </si>
  <si>
    <t>Print</t>
  </si>
  <si>
    <t>Pronova plus</t>
  </si>
  <si>
    <t>Razvigor</t>
  </si>
  <si>
    <t>Sektor</t>
  </si>
  <si>
    <t>SBB</t>
  </si>
  <si>
    <t>TNT Team</t>
  </si>
  <si>
    <t>Vujic STR</t>
  </si>
  <si>
    <t>ZIPSOFT</t>
  </si>
  <si>
    <t>19-F02-00850</t>
  </si>
  <si>
    <t>127/19</t>
  </si>
  <si>
    <t>360-19</t>
  </si>
  <si>
    <t>362-19</t>
  </si>
  <si>
    <t>2460</t>
  </si>
  <si>
    <t>19-MPR01100207</t>
  </si>
  <si>
    <t>9796famp2401mpm19</t>
  </si>
  <si>
    <t>9724FA1983019</t>
  </si>
  <si>
    <t>9727famp2442mpm19</t>
  </si>
  <si>
    <t>94-1-000707-08202102</t>
  </si>
  <si>
    <t>91-1-000707-08202103</t>
  </si>
  <si>
    <t>85-1-000707-08202105</t>
  </si>
  <si>
    <t>88-1-000707-08202104</t>
  </si>
  <si>
    <t>97-1-000707-08202101</t>
  </si>
  <si>
    <t>03-1-000707-08202100</t>
  </si>
  <si>
    <t>5213-2019-TU-0631</t>
  </si>
  <si>
    <t>17620-24-2505</t>
  </si>
  <si>
    <t>28-217-012-1616009</t>
  </si>
  <si>
    <t>71-217-062-1616010</t>
  </si>
  <si>
    <t>9719000210589510</t>
  </si>
  <si>
    <t>4071/19</t>
  </si>
  <si>
    <t>4070/19</t>
  </si>
  <si>
    <t>4080/19</t>
  </si>
  <si>
    <t>4079/19</t>
  </si>
  <si>
    <t>4078/19</t>
  </si>
  <si>
    <t>4077/19</t>
  </si>
  <si>
    <t>323/19</t>
  </si>
  <si>
    <t>19-MPR00100183</t>
  </si>
  <si>
    <t>130/19</t>
  </si>
  <si>
    <t>19-RN001002127</t>
  </si>
  <si>
    <t>901205987201910</t>
  </si>
  <si>
    <t>196010620201910</t>
  </si>
  <si>
    <t>103012731201910</t>
  </si>
  <si>
    <t>00127</t>
  </si>
  <si>
    <t>1788/1</t>
  </si>
  <si>
    <t>19-360-000384</t>
  </si>
  <si>
    <t>UKUPNO MATERIJALNI TROŠKOVI</t>
  </si>
  <si>
    <t>Neo yu dent</t>
  </si>
  <si>
    <t>Servis racunara</t>
  </si>
  <si>
    <t>Veltas</t>
  </si>
  <si>
    <t>OT_2174/19</t>
  </si>
  <si>
    <t>OT_2173/19</t>
  </si>
  <si>
    <t>OT_2200/19</t>
  </si>
  <si>
    <t>OT_2201/19</t>
  </si>
  <si>
    <t>R-0229-19</t>
  </si>
  <si>
    <t>1320</t>
  </si>
  <si>
    <t>UKUPNO MATERIJALNI TROŠKOVI-ZUBNO</t>
  </si>
  <si>
    <t>Dana 21.11.2019.godine Dom zdravlja Požarevac je izvršio plaćanje prema dobavljačima: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</si>
</sst>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0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0" fontId="6" fillId="0" borderId="1" xfId="1" applyBorder="1"/>
    <xf numFmtId="49" fontId="6" fillId="0" borderId="1" xfId="1" applyNumberFormat="1" applyBorder="1"/>
    <xf numFmtId="4" fontId="7" fillId="0" borderId="1" xfId="1" applyNumberFormat="1" applyFont="1" applyBorder="1" applyAlignment="1">
      <alignment horizontal="center"/>
    </xf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4" borderId="1" xfId="0" applyFill="1" applyBorder="1" applyAlignment="1">
      <alignment horizontal="left"/>
    </xf>
    <xf numFmtId="166" fontId="6" fillId="0" borderId="1" xfId="1" applyNumberFormat="1" applyFill="1" applyBorder="1"/>
    <xf numFmtId="166" fontId="7" fillId="0" borderId="1" xfId="1" applyNumberFormat="1" applyFont="1" applyFill="1" applyBorder="1"/>
    <xf numFmtId="0" fontId="8" fillId="0" borderId="1" xfId="0" applyFont="1" applyBorder="1" applyAlignment="1">
      <alignment horizontal="center"/>
    </xf>
    <xf numFmtId="0" fontId="6" fillId="0" borderId="0" xfId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99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115"/>
  <sheetViews>
    <sheetView tabSelected="1" topLeftCell="A49" zoomScaleNormal="100" workbookViewId="0">
      <selection activeCell="B18" sqref="B18:F18"/>
    </sheetView>
  </sheetViews>
  <sheetFormatPr defaultRowHeight="15" x14ac:dyDescent="0.25"/>
  <cols>
    <col min="1" max="1" width="6.7109375" customWidth="1"/>
    <col min="2" max="2" width="17" customWidth="1"/>
    <col min="3" max="3" width="40.42578125" customWidth="1"/>
    <col min="4" max="4" width="22.140625" customWidth="1"/>
    <col min="5" max="5" width="0.140625" hidden="1" customWidth="1"/>
    <col min="6" max="6" width="21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2" t="s">
        <v>0</v>
      </c>
      <c r="D2" s="32"/>
      <c r="E2" s="32"/>
      <c r="F2" s="32"/>
      <c r="G2" s="32"/>
    </row>
    <row r="4" spans="2:15" x14ac:dyDescent="0.25">
      <c r="B4" s="33" t="s">
        <v>1</v>
      </c>
      <c r="C4" s="33"/>
      <c r="D4" s="33"/>
    </row>
    <row r="5" spans="2:15" x14ac:dyDescent="0.25">
      <c r="B5" s="33" t="s">
        <v>7</v>
      </c>
      <c r="C5" s="33"/>
      <c r="D5" s="33"/>
    </row>
    <row r="6" spans="2:15" x14ac:dyDescent="0.25">
      <c r="B6" s="33" t="s">
        <v>8</v>
      </c>
      <c r="C6" s="33"/>
      <c r="D6" s="33"/>
    </row>
    <row r="7" spans="2:15" x14ac:dyDescent="0.25">
      <c r="I7" s="11"/>
      <c r="J7" s="11"/>
    </row>
    <row r="8" spans="2:15" x14ac:dyDescent="0.25">
      <c r="C8" s="34" t="s">
        <v>26</v>
      </c>
      <c r="D8" s="34"/>
      <c r="E8" s="34"/>
      <c r="F8" s="34"/>
      <c r="G8" s="34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0" t="s">
        <v>22</v>
      </c>
      <c r="C11" s="41"/>
      <c r="D11" s="41"/>
      <c r="E11" s="41"/>
      <c r="F11" s="42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29" t="s">
        <v>20</v>
      </c>
      <c r="C12" s="29"/>
      <c r="D12" s="29"/>
      <c r="E12" s="29"/>
      <c r="F12" s="29"/>
      <c r="G12" s="14">
        <v>43790</v>
      </c>
      <c r="H12" s="23">
        <v>4805537.0599999996</v>
      </c>
      <c r="I12" s="11"/>
      <c r="J12" s="11"/>
      <c r="K12" s="9"/>
      <c r="L12" s="9"/>
      <c r="M12" s="9"/>
      <c r="N12" s="9"/>
      <c r="O12" s="9"/>
    </row>
    <row r="13" spans="2:15" x14ac:dyDescent="0.25">
      <c r="B13" s="30" t="s">
        <v>9</v>
      </c>
      <c r="C13" s="30"/>
      <c r="D13" s="30"/>
      <c r="E13" s="30"/>
      <c r="F13" s="30"/>
      <c r="G13" s="24">
        <v>43790</v>
      </c>
      <c r="H13" s="3">
        <f>H14+H25-H32-H42</f>
        <v>7176980.3500000015</v>
      </c>
      <c r="I13" s="11"/>
      <c r="J13" s="11"/>
      <c r="K13" s="9"/>
      <c r="L13" s="9"/>
      <c r="M13" s="9"/>
      <c r="N13" s="9"/>
      <c r="O13" s="9"/>
    </row>
    <row r="14" spans="2:15" x14ac:dyDescent="0.25">
      <c r="B14" s="38" t="s">
        <v>23</v>
      </c>
      <c r="C14" s="38"/>
      <c r="D14" s="38"/>
      <c r="E14" s="38"/>
      <c r="F14" s="38"/>
      <c r="G14" s="16">
        <v>43790</v>
      </c>
      <c r="H14" s="4">
        <f>H15+H16+H17+H18+H19+H20+H21+H22+H23+H24</f>
        <v>9011560.9000000022</v>
      </c>
      <c r="I14" s="11"/>
      <c r="J14" s="11"/>
      <c r="K14" s="9"/>
      <c r="L14" s="9"/>
      <c r="M14" s="9"/>
      <c r="N14" s="9"/>
      <c r="O14" s="9"/>
    </row>
    <row r="15" spans="2:15" x14ac:dyDescent="0.25">
      <c r="B15" s="35" t="s">
        <v>10</v>
      </c>
      <c r="C15" s="36"/>
      <c r="D15" s="36"/>
      <c r="E15" s="36"/>
      <c r="F15" s="37"/>
      <c r="G15" s="12"/>
      <c r="H15" s="15">
        <v>0</v>
      </c>
      <c r="I15" s="11"/>
      <c r="J15" s="11"/>
      <c r="K15" s="8"/>
    </row>
    <row r="16" spans="2:15" x14ac:dyDescent="0.25">
      <c r="B16" s="35" t="s">
        <v>11</v>
      </c>
      <c r="C16" s="36"/>
      <c r="D16" s="36"/>
      <c r="E16" s="36"/>
      <c r="F16" s="3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+1520100-0.29-525211.13-896137.78+898833.33-1058161.77-3026.09-8222.36+2700-0.26</f>
        <v>2669201.4000000004</v>
      </c>
      <c r="I16" s="11"/>
      <c r="J16" s="11"/>
      <c r="K16" s="8"/>
      <c r="L16" s="8"/>
    </row>
    <row r="17" spans="2:13" x14ac:dyDescent="0.25">
      <c r="B17" s="35" t="s">
        <v>12</v>
      </c>
      <c r="C17" s="36"/>
      <c r="D17" s="36"/>
      <c r="E17" s="36"/>
      <c r="F17" s="37"/>
      <c r="G17" s="12"/>
      <c r="H17" s="10">
        <v>396068.64</v>
      </c>
      <c r="I17" s="11"/>
      <c r="J17" s="11"/>
    </row>
    <row r="18" spans="2:13" x14ac:dyDescent="0.25">
      <c r="B18" s="35" t="s">
        <v>19</v>
      </c>
      <c r="C18" s="36"/>
      <c r="D18" s="36"/>
      <c r="E18" s="36"/>
      <c r="F18" s="37"/>
      <c r="G18" s="12"/>
      <c r="H18" s="10">
        <v>0</v>
      </c>
      <c r="I18" s="11"/>
      <c r="J18" s="11"/>
    </row>
    <row r="19" spans="2:13" x14ac:dyDescent="0.25">
      <c r="B19" s="29" t="s">
        <v>2</v>
      </c>
      <c r="C19" s="29"/>
      <c r="D19" s="29"/>
      <c r="E19" s="29"/>
      <c r="F19" s="29"/>
      <c r="G19" s="12"/>
      <c r="H19" s="10">
        <f>480802.02+1186875+1186875-1014200.1-1280397.15+1186875-44609.88-223130.9-471162.62+1186875+1559.88-300499.2-213136.6+2373750-128640-297341.92-390480.6-357319.8-782466.95+2373750-963742.4+2373750-1525463.63-324525.5-3816009.28-49572+1186875-60276+1186875-2396930.7</f>
        <v>84956.670000001322</v>
      </c>
      <c r="I19" s="11"/>
      <c r="J19" s="11"/>
    </row>
    <row r="20" spans="2:13" x14ac:dyDescent="0.25">
      <c r="B20" s="35" t="s">
        <v>3</v>
      </c>
      <c r="C20" s="36"/>
      <c r="D20" s="36"/>
      <c r="E20" s="36"/>
      <c r="F20" s="37"/>
      <c r="G20" s="12"/>
      <c r="H20" s="10">
        <f>484175.45-346688.6+955500-401234.26+466515.57+362768.64-858079.38+471174.85-471174.85+17809.58+585975.98-585975.98+955500+592731.36</f>
        <v>2228998.3600000003</v>
      </c>
      <c r="I20" s="11"/>
      <c r="J20" s="11"/>
    </row>
    <row r="21" spans="2:13" x14ac:dyDescent="0.25">
      <c r="B21" s="35" t="s">
        <v>13</v>
      </c>
      <c r="C21" s="36"/>
      <c r="D21" s="36"/>
      <c r="E21" s="36"/>
      <c r="F21" s="37"/>
      <c r="G21" s="12"/>
      <c r="H21" s="10">
        <f>4137567.96-1174-1699958.82-1200-4696-31022.11+17762.15-7045-491981-23621.44-1174-1174+1063250-303898.44-130000-1174-766476.52-3522-16077.1-2348-790486.93-34733.31-4697+15992.39-20097+2126500</f>
        <v>3024515.8299999996</v>
      </c>
      <c r="I21" s="11"/>
      <c r="J21" s="11"/>
      <c r="K21" s="11"/>
      <c r="L21" s="8"/>
    </row>
    <row r="22" spans="2:13" x14ac:dyDescent="0.25">
      <c r="B22" s="35" t="s">
        <v>14</v>
      </c>
      <c r="C22" s="36"/>
      <c r="D22" s="36"/>
      <c r="E22" s="36"/>
      <c r="F22" s="37"/>
      <c r="G22" s="12"/>
      <c r="H22" s="10">
        <v>0</v>
      </c>
      <c r="I22" s="11"/>
      <c r="J22" s="11"/>
      <c r="K22" s="8"/>
    </row>
    <row r="23" spans="2:13" x14ac:dyDescent="0.25">
      <c r="B23" s="35" t="s">
        <v>15</v>
      </c>
      <c r="C23" s="36"/>
      <c r="D23" s="36"/>
      <c r="E23" s="36"/>
      <c r="F23" s="37"/>
      <c r="G23" s="12"/>
      <c r="H23" s="10">
        <v>0</v>
      </c>
      <c r="I23" s="11"/>
      <c r="J23" s="11"/>
      <c r="K23" s="8"/>
      <c r="L23" s="8"/>
    </row>
    <row r="24" spans="2:13" x14ac:dyDescent="0.25">
      <c r="B24" s="29" t="s">
        <v>25</v>
      </c>
      <c r="C24" s="29"/>
      <c r="D24" s="29"/>
      <c r="E24" s="29"/>
      <c r="F24" s="29"/>
      <c r="G24" s="13"/>
      <c r="H24" s="10">
        <f>5950+8800+11600+15950+12800+6650+15820+7900+13650+7750+10200+12400+10300+5900+9200+8800+14300+14800+7350+6850+7000+8250+10750+12500+8450+11350+11050+5350+9000+14200+6000+19100+7350+18350+6800+12650+16750+9650+14200+11600+11200+13700+20900+7500+19250+8550+12950+4500+9900+4900+8100+6150+6500+11950+12300+4450+12700+5000</f>
        <v>607820</v>
      </c>
      <c r="I24" s="11"/>
      <c r="J24" s="11"/>
      <c r="K24" s="8"/>
      <c r="L24" s="8"/>
    </row>
    <row r="25" spans="2:13" x14ac:dyDescent="0.25">
      <c r="B25" s="38" t="s">
        <v>24</v>
      </c>
      <c r="C25" s="38"/>
      <c r="D25" s="38"/>
      <c r="E25" s="38"/>
      <c r="F25" s="38"/>
      <c r="G25" s="16">
        <v>43790</v>
      </c>
      <c r="H25" s="4">
        <f>H26+H27+H28+H29+H30+H31</f>
        <v>1178257.77</v>
      </c>
      <c r="I25" s="11"/>
      <c r="J25" s="11"/>
      <c r="K25" s="8"/>
    </row>
    <row r="26" spans="2:13" x14ac:dyDescent="0.25">
      <c r="B26" s="35" t="s">
        <v>10</v>
      </c>
      <c r="C26" s="36"/>
      <c r="D26" s="36"/>
      <c r="E26" s="36"/>
      <c r="F26" s="37"/>
      <c r="G26" s="2"/>
      <c r="H26" s="15">
        <v>0</v>
      </c>
      <c r="I26" s="11"/>
      <c r="J26" s="11"/>
    </row>
    <row r="27" spans="2:13" x14ac:dyDescent="0.25">
      <c r="B27" s="35" t="s">
        <v>11</v>
      </c>
      <c r="C27" s="36"/>
      <c r="D27" s="36"/>
      <c r="E27" s="36"/>
      <c r="F27" s="37"/>
      <c r="G27" s="2"/>
      <c r="H27" s="10">
        <f>113000+113000-113349.78+113000-117830.83+113000-124074.89+113000-117341.72+113000-96653.49+0.5+113000-76088.11+113000-99241.44+113000-70377.56+223250-0.02-75420.83-90956.97+115750-132414.92-2700-0.15</f>
        <v>239549.78999999998</v>
      </c>
      <c r="I27" s="11"/>
      <c r="J27" s="11"/>
      <c r="K27" s="8"/>
    </row>
    <row r="28" spans="2:13" x14ac:dyDescent="0.25">
      <c r="B28" s="35" t="s">
        <v>13</v>
      </c>
      <c r="C28" s="36"/>
      <c r="D28" s="36"/>
      <c r="E28" s="36"/>
      <c r="F28" s="37"/>
      <c r="G28" s="2"/>
      <c r="H28" s="10">
        <f>1758775.38-1036974.4+179666.67-200000-157432+359333.33</f>
        <v>903368.98</v>
      </c>
      <c r="I28" s="11"/>
      <c r="J28" s="11"/>
      <c r="K28" s="8"/>
      <c r="L28" s="8"/>
      <c r="M28" s="8"/>
    </row>
    <row r="29" spans="2:13" x14ac:dyDescent="0.25">
      <c r="B29" s="35" t="s">
        <v>14</v>
      </c>
      <c r="C29" s="36"/>
      <c r="D29" s="36"/>
      <c r="E29" s="36"/>
      <c r="F29" s="37"/>
      <c r="G29" s="2"/>
      <c r="H29" s="10">
        <v>0</v>
      </c>
      <c r="I29" s="11"/>
      <c r="J29" s="11"/>
    </row>
    <row r="30" spans="2:13" x14ac:dyDescent="0.25">
      <c r="B30" s="35" t="s">
        <v>15</v>
      </c>
      <c r="C30" s="36"/>
      <c r="D30" s="36"/>
      <c r="E30" s="36"/>
      <c r="F30" s="37"/>
      <c r="G30" s="2"/>
      <c r="H30" s="10">
        <v>0</v>
      </c>
      <c r="I30" s="11"/>
      <c r="J30" s="11"/>
    </row>
    <row r="31" spans="2:13" x14ac:dyDescent="0.25">
      <c r="B31" s="35" t="s">
        <v>25</v>
      </c>
      <c r="C31" s="36"/>
      <c r="D31" s="36"/>
      <c r="E31" s="36"/>
      <c r="F31" s="37"/>
      <c r="G31" s="2"/>
      <c r="H31" s="10">
        <v>35339</v>
      </c>
      <c r="I31" s="11"/>
      <c r="J31" s="11"/>
    </row>
    <row r="32" spans="2:13" x14ac:dyDescent="0.25">
      <c r="B32" s="31" t="s">
        <v>16</v>
      </c>
      <c r="C32" s="31"/>
      <c r="D32" s="31"/>
      <c r="E32" s="31"/>
      <c r="F32" s="31"/>
      <c r="G32" s="17">
        <v>43790</v>
      </c>
      <c r="H32" s="5">
        <f>SUM(H33:H41)</f>
        <v>2894988.3200000003</v>
      </c>
      <c r="I32" s="11"/>
      <c r="J32" s="11"/>
    </row>
    <row r="33" spans="2:12" x14ac:dyDescent="0.25">
      <c r="B33" s="35" t="s">
        <v>10</v>
      </c>
      <c r="C33" s="36"/>
      <c r="D33" s="36"/>
      <c r="E33" s="36"/>
      <c r="F33" s="37"/>
      <c r="G33" s="13"/>
      <c r="H33" s="15">
        <v>0</v>
      </c>
      <c r="I33" s="11"/>
      <c r="J33" s="11"/>
    </row>
    <row r="34" spans="2:12" x14ac:dyDescent="0.25">
      <c r="B34" s="35" t="s">
        <v>11</v>
      </c>
      <c r="C34" s="36"/>
      <c r="D34" s="36"/>
      <c r="E34" s="36"/>
      <c r="F34" s="37"/>
      <c r="G34" s="13"/>
      <c r="H34" s="3">
        <v>0</v>
      </c>
      <c r="I34" s="11"/>
      <c r="J34" s="11"/>
    </row>
    <row r="35" spans="2:12" x14ac:dyDescent="0.25">
      <c r="B35" s="35" t="s">
        <v>12</v>
      </c>
      <c r="C35" s="36"/>
      <c r="D35" s="36"/>
      <c r="E35" s="36"/>
      <c r="F35" s="37"/>
      <c r="G35" s="13"/>
      <c r="H35" s="10">
        <v>396068.64</v>
      </c>
      <c r="I35" s="11"/>
      <c r="J35" s="11"/>
    </row>
    <row r="36" spans="2:12" x14ac:dyDescent="0.25">
      <c r="B36" s="35" t="s">
        <v>19</v>
      </c>
      <c r="C36" s="36"/>
      <c r="D36" s="36"/>
      <c r="E36" s="36"/>
      <c r="F36" s="37"/>
      <c r="G36" s="13"/>
      <c r="H36" s="10">
        <v>0</v>
      </c>
      <c r="I36" s="11"/>
      <c r="J36" s="11"/>
    </row>
    <row r="37" spans="2:12" x14ac:dyDescent="0.25">
      <c r="B37" s="29" t="s">
        <v>2</v>
      </c>
      <c r="C37" s="29"/>
      <c r="D37" s="29"/>
      <c r="E37" s="29"/>
      <c r="F37" s="29"/>
      <c r="G37" s="13"/>
      <c r="H37" s="10">
        <v>4800</v>
      </c>
      <c r="I37" s="11"/>
      <c r="J37" s="11"/>
    </row>
    <row r="38" spans="2:12" x14ac:dyDescent="0.25">
      <c r="B38" s="35" t="s">
        <v>3</v>
      </c>
      <c r="C38" s="36"/>
      <c r="D38" s="36"/>
      <c r="E38" s="36"/>
      <c r="F38" s="37"/>
      <c r="G38" s="13"/>
      <c r="H38" s="10">
        <v>1636267</v>
      </c>
      <c r="I38" s="11"/>
      <c r="J38" s="11"/>
    </row>
    <row r="39" spans="2:12" x14ac:dyDescent="0.25">
      <c r="B39" s="35" t="s">
        <v>13</v>
      </c>
      <c r="C39" s="36"/>
      <c r="D39" s="36"/>
      <c r="E39" s="36"/>
      <c r="F39" s="37"/>
      <c r="G39" s="13"/>
      <c r="H39" s="10">
        <f>829963.54+27889.14</f>
        <v>857852.68</v>
      </c>
      <c r="I39" s="11"/>
      <c r="J39" s="11"/>
    </row>
    <row r="40" spans="2:12" x14ac:dyDescent="0.25">
      <c r="B40" s="35" t="s">
        <v>14</v>
      </c>
      <c r="C40" s="36"/>
      <c r="D40" s="36"/>
      <c r="E40" s="36"/>
      <c r="F40" s="37"/>
      <c r="G40" s="13"/>
      <c r="H40" s="10">
        <v>0</v>
      </c>
      <c r="I40" s="11"/>
      <c r="J40" s="11"/>
    </row>
    <row r="41" spans="2:12" x14ac:dyDescent="0.25">
      <c r="B41" s="35" t="s">
        <v>15</v>
      </c>
      <c r="C41" s="36"/>
      <c r="D41" s="36"/>
      <c r="E41" s="36"/>
      <c r="F41" s="37"/>
      <c r="G41" s="13"/>
      <c r="H41" s="10">
        <v>0</v>
      </c>
      <c r="I41" s="11"/>
      <c r="J41" s="11"/>
    </row>
    <row r="42" spans="2:12" x14ac:dyDescent="0.25">
      <c r="B42" s="31" t="s">
        <v>21</v>
      </c>
      <c r="C42" s="31"/>
      <c r="D42" s="31"/>
      <c r="E42" s="31"/>
      <c r="F42" s="31"/>
      <c r="G42" s="17">
        <v>43790</v>
      </c>
      <c r="H42" s="5">
        <f>SUM(H43:H47)</f>
        <v>117850</v>
      </c>
      <c r="I42" s="11"/>
      <c r="J42" s="11"/>
    </row>
    <row r="43" spans="2:12" x14ac:dyDescent="0.25">
      <c r="B43" s="35" t="s">
        <v>10</v>
      </c>
      <c r="C43" s="36"/>
      <c r="D43" s="36"/>
      <c r="E43" s="36"/>
      <c r="F43" s="37"/>
      <c r="G43" s="2"/>
      <c r="H43" s="15">
        <v>0</v>
      </c>
      <c r="I43" s="11"/>
      <c r="J43" s="11"/>
    </row>
    <row r="44" spans="2:12" x14ac:dyDescent="0.25">
      <c r="B44" s="35" t="s">
        <v>11</v>
      </c>
      <c r="C44" s="36"/>
      <c r="D44" s="36"/>
      <c r="E44" s="36"/>
      <c r="F44" s="37"/>
      <c r="G44" s="2"/>
      <c r="H44" s="3">
        <v>0</v>
      </c>
      <c r="I44" s="11"/>
      <c r="J44" s="11"/>
    </row>
    <row r="45" spans="2:12" x14ac:dyDescent="0.25">
      <c r="B45" s="35" t="s">
        <v>13</v>
      </c>
      <c r="C45" s="36"/>
      <c r="D45" s="36"/>
      <c r="E45" s="36"/>
      <c r="F45" s="37"/>
      <c r="G45" s="2"/>
      <c r="H45" s="3">
        <v>117850</v>
      </c>
      <c r="I45" s="11"/>
      <c r="J45" s="11"/>
    </row>
    <row r="46" spans="2:12" x14ac:dyDescent="0.25">
      <c r="B46" s="35" t="s">
        <v>14</v>
      </c>
      <c r="C46" s="36"/>
      <c r="D46" s="36"/>
      <c r="E46" s="36"/>
      <c r="F46" s="37"/>
      <c r="G46" s="2"/>
      <c r="H46" s="3">
        <v>0</v>
      </c>
      <c r="I46" s="11"/>
      <c r="J46" s="11"/>
    </row>
    <row r="47" spans="2:12" x14ac:dyDescent="0.25">
      <c r="B47" s="35" t="s">
        <v>15</v>
      </c>
      <c r="C47" s="36"/>
      <c r="D47" s="36"/>
      <c r="E47" s="36"/>
      <c r="F47" s="37"/>
      <c r="G47" s="2"/>
      <c r="H47" s="3">
        <v>0</v>
      </c>
      <c r="I47" s="11"/>
      <c r="J47" s="11"/>
    </row>
    <row r="48" spans="2:12" x14ac:dyDescent="0.25">
      <c r="B48" s="43" t="s">
        <v>18</v>
      </c>
      <c r="C48" s="43"/>
      <c r="D48" s="43"/>
      <c r="E48" s="43"/>
      <c r="F48" s="43"/>
      <c r="G48" s="18">
        <v>43790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+10504.52+1279.54-0.31-11784.06+385191.31+39.96+15336.69+223.08-400791.03+492829.55+31.86+447946.09+296.58+20390.14+39.96-513556.21+557463.14-447946.09+8543.47+47699.27+223.42+6228.28+47699.28+163.53-668020.16+22661.96+5231.78+0.17-27893.74+1288.19+10513.29+0.06-11801.48+178745-178745+228265.25+383510.72+221.93+15257.79+39.96+128.29+6083.69-633507.12+11280.7+89576.01+1248.63+7894.66-110000+407142.36+285705.51+167.52+39.96+16367.27+238.07-716877.12+1043850+299294.4+7216.96-0.19-1343144.4+315600-315600+1065600-1065600+11827.4-0.72+1458.26-13285.66+247722.98+425991.72+16986.83+247.08+43.82+6593.11+139.73+1.41-697725.16</f>
        <v>64472.80999999959</v>
      </c>
      <c r="I48" s="11"/>
      <c r="J48"/>
      <c r="L48" s="8"/>
    </row>
    <row r="49" spans="2:11" x14ac:dyDescent="0.25">
      <c r="B49" s="29" t="s">
        <v>17</v>
      </c>
      <c r="C49" s="29"/>
      <c r="D49" s="29"/>
      <c r="E49" s="29"/>
      <c r="F49" s="29"/>
      <c r="G49" s="2"/>
      <c r="H49" s="3">
        <v>0</v>
      </c>
      <c r="I49" s="11"/>
      <c r="J49" s="11"/>
    </row>
    <row r="50" spans="2:11" x14ac:dyDescent="0.25">
      <c r="B50" s="30" t="s">
        <v>4</v>
      </c>
      <c r="C50" s="30"/>
      <c r="D50" s="30"/>
      <c r="E50" s="30"/>
      <c r="F50" s="30"/>
      <c r="G50" s="2"/>
      <c r="H50" s="7">
        <f>H14+H25-H32-H42+H48-H49</f>
        <v>7241453.1600000011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111</v>
      </c>
      <c r="C52" s="25"/>
      <c r="D52" s="25"/>
      <c r="E52" s="22"/>
      <c r="F52" s="22"/>
      <c r="G52" s="9"/>
      <c r="H52" s="20"/>
      <c r="I52" s="11"/>
      <c r="J52" s="11"/>
      <c r="K52" s="8"/>
    </row>
    <row r="54" spans="2:11" x14ac:dyDescent="0.25">
      <c r="B54" s="47"/>
      <c r="C54" s="26" t="s">
        <v>27</v>
      </c>
      <c r="D54" s="44">
        <v>66815.100000000006</v>
      </c>
      <c r="E54" s="27" t="s">
        <v>28</v>
      </c>
      <c r="F54" s="27" t="s">
        <v>28</v>
      </c>
    </row>
    <row r="55" spans="2:11" x14ac:dyDescent="0.25">
      <c r="B55" s="47"/>
      <c r="C55" s="26" t="s">
        <v>29</v>
      </c>
      <c r="D55" s="44">
        <v>131296.44</v>
      </c>
      <c r="E55" s="27" t="s">
        <v>30</v>
      </c>
      <c r="F55" s="27" t="s">
        <v>30</v>
      </c>
    </row>
    <row r="56" spans="2:11" x14ac:dyDescent="0.25">
      <c r="B56" s="47"/>
      <c r="C56" s="26" t="s">
        <v>29</v>
      </c>
      <c r="D56" s="44">
        <v>1012.44</v>
      </c>
      <c r="E56" s="27" t="s">
        <v>31</v>
      </c>
      <c r="F56" s="27" t="s">
        <v>31</v>
      </c>
    </row>
    <row r="57" spans="2:11" x14ac:dyDescent="0.25">
      <c r="B57" s="47"/>
      <c r="C57" s="26" t="s">
        <v>29</v>
      </c>
      <c r="D57" s="44">
        <v>196944.66</v>
      </c>
      <c r="E57" s="27" t="s">
        <v>32</v>
      </c>
      <c r="F57" s="27" t="s">
        <v>32</v>
      </c>
    </row>
    <row r="58" spans="2:11" x14ac:dyDescent="0.25">
      <c r="B58" s="47"/>
      <c r="C58" s="28" t="s">
        <v>33</v>
      </c>
      <c r="D58" s="45">
        <f>SUM(D54:D57)</f>
        <v>396068.64</v>
      </c>
      <c r="E58" s="27"/>
      <c r="F58" s="2"/>
    </row>
    <row r="59" spans="2:11" x14ac:dyDescent="0.25">
      <c r="B59" s="47"/>
      <c r="C59" s="26" t="s">
        <v>34</v>
      </c>
      <c r="D59" s="44">
        <v>4800</v>
      </c>
      <c r="E59" s="27" t="s">
        <v>35</v>
      </c>
      <c r="F59" s="27" t="s">
        <v>35</v>
      </c>
    </row>
    <row r="60" spans="2:11" x14ac:dyDescent="0.25">
      <c r="B60" s="9"/>
      <c r="C60" s="28" t="s">
        <v>36</v>
      </c>
      <c r="D60" s="45">
        <f>SUM(D59)</f>
        <v>4800</v>
      </c>
      <c r="E60" s="2"/>
      <c r="F60" s="2"/>
    </row>
    <row r="61" spans="2:11" x14ac:dyDescent="0.25">
      <c r="B61" s="47"/>
      <c r="C61" s="26" t="s">
        <v>37</v>
      </c>
      <c r="D61" s="44">
        <v>419473.28</v>
      </c>
      <c r="E61" s="27" t="s">
        <v>39</v>
      </c>
      <c r="F61" s="27" t="s">
        <v>39</v>
      </c>
    </row>
    <row r="62" spans="2:11" x14ac:dyDescent="0.25">
      <c r="B62" s="47"/>
      <c r="C62" s="26" t="s">
        <v>37</v>
      </c>
      <c r="D62" s="44">
        <v>391265.32</v>
      </c>
      <c r="E62" s="27" t="s">
        <v>40</v>
      </c>
      <c r="F62" s="27" t="s">
        <v>40</v>
      </c>
    </row>
    <row r="63" spans="2:11" x14ac:dyDescent="0.25">
      <c r="B63" s="47"/>
      <c r="C63" s="26" t="s">
        <v>38</v>
      </c>
      <c r="D63" s="44">
        <v>265321.59000000003</v>
      </c>
      <c r="E63" s="27" t="s">
        <v>41</v>
      </c>
      <c r="F63" s="27" t="s">
        <v>41</v>
      </c>
    </row>
    <row r="64" spans="2:11" x14ac:dyDescent="0.25">
      <c r="B64" s="47"/>
      <c r="C64" s="26" t="s">
        <v>38</v>
      </c>
      <c r="D64" s="44">
        <v>134945.53</v>
      </c>
      <c r="E64" s="27" t="s">
        <v>42</v>
      </c>
      <c r="F64" s="27" t="s">
        <v>42</v>
      </c>
    </row>
    <row r="65" spans="2:6" x14ac:dyDescent="0.25">
      <c r="B65" s="47"/>
      <c r="C65" s="26" t="s">
        <v>37</v>
      </c>
      <c r="D65" s="44">
        <v>425261.28</v>
      </c>
      <c r="E65" s="27" t="s">
        <v>43</v>
      </c>
      <c r="F65" s="27" t="s">
        <v>43</v>
      </c>
    </row>
    <row r="66" spans="2:6" x14ac:dyDescent="0.25">
      <c r="B66" s="9"/>
      <c r="C66" s="46" t="s">
        <v>44</v>
      </c>
      <c r="D66" s="45">
        <f>SUM(D61:D65)</f>
        <v>1636267.0000000002</v>
      </c>
      <c r="E66" s="27"/>
      <c r="F66" s="2"/>
    </row>
    <row r="67" spans="2:6" x14ac:dyDescent="0.25">
      <c r="B67" s="9"/>
      <c r="C67" s="26" t="s">
        <v>45</v>
      </c>
      <c r="D67" s="44">
        <v>11520</v>
      </c>
      <c r="E67" s="27" t="s">
        <v>64</v>
      </c>
      <c r="F67" s="27" t="s">
        <v>64</v>
      </c>
    </row>
    <row r="68" spans="2:6" x14ac:dyDescent="0.25">
      <c r="B68" s="9"/>
      <c r="C68" s="26" t="s">
        <v>46</v>
      </c>
      <c r="D68" s="44">
        <v>14420</v>
      </c>
      <c r="E68" s="27" t="s">
        <v>65</v>
      </c>
      <c r="F68" s="27" t="s">
        <v>65</v>
      </c>
    </row>
    <row r="69" spans="2:6" x14ac:dyDescent="0.25">
      <c r="B69" s="9"/>
      <c r="C69" s="26" t="s">
        <v>47</v>
      </c>
      <c r="D69" s="44">
        <v>2890</v>
      </c>
      <c r="E69" s="27" t="s">
        <v>66</v>
      </c>
      <c r="F69" s="27" t="s">
        <v>66</v>
      </c>
    </row>
    <row r="70" spans="2:6" x14ac:dyDescent="0.25">
      <c r="B70" s="9"/>
      <c r="C70" s="26" t="s">
        <v>47</v>
      </c>
      <c r="D70" s="44">
        <v>5750</v>
      </c>
      <c r="E70" s="27" t="s">
        <v>67</v>
      </c>
      <c r="F70" s="27" t="s">
        <v>67</v>
      </c>
    </row>
    <row r="71" spans="2:6" x14ac:dyDescent="0.25">
      <c r="B71" s="9"/>
      <c r="C71" s="26" t="s">
        <v>48</v>
      </c>
      <c r="D71" s="44">
        <v>79800</v>
      </c>
      <c r="E71" s="27" t="s">
        <v>68</v>
      </c>
      <c r="F71" s="27" t="s">
        <v>68</v>
      </c>
    </row>
    <row r="72" spans="2:6" x14ac:dyDescent="0.25">
      <c r="B72" s="9"/>
      <c r="C72" s="26" t="s">
        <v>49</v>
      </c>
      <c r="D72" s="44">
        <v>16530</v>
      </c>
      <c r="E72" s="27" t="s">
        <v>69</v>
      </c>
      <c r="F72" s="27" t="s">
        <v>69</v>
      </c>
    </row>
    <row r="73" spans="2:6" x14ac:dyDescent="0.25">
      <c r="B73" s="9"/>
      <c r="C73" s="26" t="s">
        <v>50</v>
      </c>
      <c r="D73" s="44">
        <v>1150</v>
      </c>
      <c r="E73" s="27" t="s">
        <v>70</v>
      </c>
      <c r="F73" s="27" t="s">
        <v>70</v>
      </c>
    </row>
    <row r="74" spans="2:6" x14ac:dyDescent="0.25">
      <c r="B74" s="9"/>
      <c r="C74" s="26" t="s">
        <v>50</v>
      </c>
      <c r="D74" s="44">
        <v>13507.2</v>
      </c>
      <c r="E74" s="27" t="s">
        <v>71</v>
      </c>
      <c r="F74" s="27" t="s">
        <v>71</v>
      </c>
    </row>
    <row r="75" spans="2:6" x14ac:dyDescent="0.25">
      <c r="B75" s="9"/>
      <c r="C75" s="26" t="s">
        <v>50</v>
      </c>
      <c r="D75" s="44">
        <v>11100</v>
      </c>
      <c r="E75" s="27" t="s">
        <v>72</v>
      </c>
      <c r="F75" s="27" t="s">
        <v>72</v>
      </c>
    </row>
    <row r="76" spans="2:6" x14ac:dyDescent="0.25">
      <c r="B76" s="9"/>
      <c r="C76" s="26" t="s">
        <v>51</v>
      </c>
      <c r="D76" s="44">
        <v>7267</v>
      </c>
      <c r="E76" s="27" t="s">
        <v>73</v>
      </c>
      <c r="F76" s="27" t="s">
        <v>73</v>
      </c>
    </row>
    <row r="77" spans="2:6" x14ac:dyDescent="0.25">
      <c r="B77" s="9"/>
      <c r="C77" s="26" t="s">
        <v>51</v>
      </c>
      <c r="D77" s="44">
        <v>108078.99</v>
      </c>
      <c r="E77" s="27" t="s">
        <v>74</v>
      </c>
      <c r="F77" s="27" t="s">
        <v>74</v>
      </c>
    </row>
    <row r="78" spans="2:6" x14ac:dyDescent="0.25">
      <c r="B78" s="9"/>
      <c r="C78" s="26" t="s">
        <v>51</v>
      </c>
      <c r="D78" s="44">
        <v>921.23</v>
      </c>
      <c r="E78" s="27" t="s">
        <v>75</v>
      </c>
      <c r="F78" s="27" t="s">
        <v>75</v>
      </c>
    </row>
    <row r="79" spans="2:6" x14ac:dyDescent="0.25">
      <c r="B79" s="9"/>
      <c r="C79" s="26" t="s">
        <v>51</v>
      </c>
      <c r="D79" s="44">
        <v>28145.01</v>
      </c>
      <c r="E79" s="27" t="s">
        <v>76</v>
      </c>
      <c r="F79" s="27" t="s">
        <v>76</v>
      </c>
    </row>
    <row r="80" spans="2:6" x14ac:dyDescent="0.25">
      <c r="B80" s="9"/>
      <c r="C80" s="26" t="s">
        <v>51</v>
      </c>
      <c r="D80" s="44">
        <v>10950.99</v>
      </c>
      <c r="E80" s="27" t="s">
        <v>77</v>
      </c>
      <c r="F80" s="27" t="s">
        <v>77</v>
      </c>
    </row>
    <row r="81" spans="2:6" x14ac:dyDescent="0.25">
      <c r="B81" s="9"/>
      <c r="C81" s="26" t="s">
        <v>51</v>
      </c>
      <c r="D81" s="44">
        <v>13100</v>
      </c>
      <c r="E81" s="27" t="s">
        <v>78</v>
      </c>
      <c r="F81" s="27" t="s">
        <v>78</v>
      </c>
    </row>
    <row r="82" spans="2:6" x14ac:dyDescent="0.25">
      <c r="B82" s="9"/>
      <c r="C82" s="26" t="s">
        <v>52</v>
      </c>
      <c r="D82" s="44">
        <v>147089.60000000001</v>
      </c>
      <c r="E82" s="27" t="s">
        <v>79</v>
      </c>
      <c r="F82" s="27" t="s">
        <v>79</v>
      </c>
    </row>
    <row r="83" spans="2:6" x14ac:dyDescent="0.25">
      <c r="B83" s="9"/>
      <c r="C83" s="26" t="s">
        <v>53</v>
      </c>
      <c r="D83" s="44">
        <v>2223.7600000000002</v>
      </c>
      <c r="E83" s="27" t="s">
        <v>80</v>
      </c>
      <c r="F83" s="27" t="s">
        <v>80</v>
      </c>
    </row>
    <row r="84" spans="2:6" x14ac:dyDescent="0.25">
      <c r="B84" s="9"/>
      <c r="C84" s="26" t="s">
        <v>54</v>
      </c>
      <c r="D84" s="44">
        <v>2832.5</v>
      </c>
      <c r="E84" s="27" t="s">
        <v>81</v>
      </c>
      <c r="F84" s="27" t="s">
        <v>81</v>
      </c>
    </row>
    <row r="85" spans="2:6" x14ac:dyDescent="0.25">
      <c r="B85" s="9"/>
      <c r="C85" s="26" t="s">
        <v>54</v>
      </c>
      <c r="D85" s="44">
        <v>32892.11</v>
      </c>
      <c r="E85" s="27" t="s">
        <v>81</v>
      </c>
      <c r="F85" s="27" t="s">
        <v>81</v>
      </c>
    </row>
    <row r="86" spans="2:6" x14ac:dyDescent="0.25">
      <c r="B86" s="9"/>
      <c r="C86" s="26" t="s">
        <v>54</v>
      </c>
      <c r="D86" s="44">
        <v>23028.9</v>
      </c>
      <c r="E86" s="27" t="s">
        <v>82</v>
      </c>
      <c r="F86" s="27" t="s">
        <v>82</v>
      </c>
    </row>
    <row r="87" spans="2:6" x14ac:dyDescent="0.25">
      <c r="B87" s="9"/>
      <c r="C87" s="26" t="s">
        <v>54</v>
      </c>
      <c r="D87" s="44">
        <v>47466.7</v>
      </c>
      <c r="E87" s="27" t="s">
        <v>82</v>
      </c>
      <c r="F87" s="27" t="s">
        <v>82</v>
      </c>
    </row>
    <row r="88" spans="2:6" x14ac:dyDescent="0.25">
      <c r="B88" s="9"/>
      <c r="C88" s="26" t="s">
        <v>54</v>
      </c>
      <c r="D88" s="44">
        <v>85699.55</v>
      </c>
      <c r="E88" s="27" t="s">
        <v>82</v>
      </c>
      <c r="F88" s="27" t="s">
        <v>82</v>
      </c>
    </row>
    <row r="89" spans="2:6" x14ac:dyDescent="0.25">
      <c r="B89" s="9"/>
      <c r="C89" s="26" t="s">
        <v>55</v>
      </c>
      <c r="D89" s="44">
        <v>19602</v>
      </c>
      <c r="E89" s="27" t="s">
        <v>83</v>
      </c>
      <c r="F89" s="27" t="s">
        <v>83</v>
      </c>
    </row>
    <row r="90" spans="2:6" x14ac:dyDescent="0.25">
      <c r="B90" s="9"/>
      <c r="C90" s="26" t="s">
        <v>56</v>
      </c>
      <c r="D90" s="44">
        <v>10500</v>
      </c>
      <c r="E90" s="27" t="s">
        <v>84</v>
      </c>
      <c r="F90" s="27" t="s">
        <v>84</v>
      </c>
    </row>
    <row r="91" spans="2:6" x14ac:dyDescent="0.25">
      <c r="B91" s="9"/>
      <c r="C91" s="26" t="s">
        <v>56</v>
      </c>
      <c r="D91" s="44">
        <v>3500</v>
      </c>
      <c r="E91" s="27" t="s">
        <v>85</v>
      </c>
      <c r="F91" s="27" t="s">
        <v>85</v>
      </c>
    </row>
    <row r="92" spans="2:6" x14ac:dyDescent="0.25">
      <c r="B92" s="9"/>
      <c r="C92" s="26" t="s">
        <v>56</v>
      </c>
      <c r="D92" s="44">
        <v>7000</v>
      </c>
      <c r="E92" s="27" t="s">
        <v>86</v>
      </c>
      <c r="F92" s="27" t="s">
        <v>86</v>
      </c>
    </row>
    <row r="93" spans="2:6" x14ac:dyDescent="0.25">
      <c r="B93" s="9"/>
      <c r="C93" s="26" t="s">
        <v>56</v>
      </c>
      <c r="D93" s="44">
        <v>2000</v>
      </c>
      <c r="E93" s="27" t="s">
        <v>87</v>
      </c>
      <c r="F93" s="27" t="s">
        <v>87</v>
      </c>
    </row>
    <row r="94" spans="2:6" x14ac:dyDescent="0.25">
      <c r="B94" s="9"/>
      <c r="C94" s="26" t="s">
        <v>56</v>
      </c>
      <c r="D94" s="44">
        <v>2000</v>
      </c>
      <c r="E94" s="27" t="s">
        <v>88</v>
      </c>
      <c r="F94" s="27" t="s">
        <v>88</v>
      </c>
    </row>
    <row r="95" spans="2:6" x14ac:dyDescent="0.25">
      <c r="B95" s="9"/>
      <c r="C95" s="26" t="s">
        <v>56</v>
      </c>
      <c r="D95" s="44">
        <v>7000</v>
      </c>
      <c r="E95" s="27" t="s">
        <v>89</v>
      </c>
      <c r="F95" s="27" t="s">
        <v>89</v>
      </c>
    </row>
    <row r="96" spans="2:6" x14ac:dyDescent="0.25">
      <c r="B96" s="9"/>
      <c r="C96" s="26" t="s">
        <v>56</v>
      </c>
      <c r="D96" s="44">
        <v>3500</v>
      </c>
      <c r="E96" s="27" t="s">
        <v>90</v>
      </c>
      <c r="F96" s="27" t="s">
        <v>90</v>
      </c>
    </row>
    <row r="97" spans="2:6" x14ac:dyDescent="0.25">
      <c r="B97" s="9"/>
      <c r="C97" s="26" t="s">
        <v>57</v>
      </c>
      <c r="D97" s="44">
        <v>750</v>
      </c>
      <c r="E97" s="27" t="s">
        <v>91</v>
      </c>
      <c r="F97" s="27" t="s">
        <v>91</v>
      </c>
    </row>
    <row r="98" spans="2:6" x14ac:dyDescent="0.25">
      <c r="B98" s="9"/>
      <c r="C98" s="26" t="s">
        <v>34</v>
      </c>
      <c r="D98" s="44">
        <v>7200</v>
      </c>
      <c r="E98" s="27" t="s">
        <v>35</v>
      </c>
      <c r="F98" s="27" t="s">
        <v>35</v>
      </c>
    </row>
    <row r="99" spans="2:6" x14ac:dyDescent="0.25">
      <c r="B99" s="9"/>
      <c r="C99" s="26" t="s">
        <v>58</v>
      </c>
      <c r="D99" s="44">
        <v>6000</v>
      </c>
      <c r="E99" s="27" t="s">
        <v>92</v>
      </c>
      <c r="F99" s="27" t="s">
        <v>92</v>
      </c>
    </row>
    <row r="100" spans="2:6" x14ac:dyDescent="0.25">
      <c r="B100" s="9"/>
      <c r="C100" s="26" t="s">
        <v>59</v>
      </c>
      <c r="D100" s="44">
        <v>53568</v>
      </c>
      <c r="E100" s="27" t="s">
        <v>93</v>
      </c>
      <c r="F100" s="27" t="s">
        <v>93</v>
      </c>
    </row>
    <row r="101" spans="2:6" x14ac:dyDescent="0.25">
      <c r="B101" s="9"/>
      <c r="C101" s="26" t="s">
        <v>60</v>
      </c>
      <c r="D101" s="44">
        <v>1499</v>
      </c>
      <c r="E101" s="27" t="s">
        <v>94</v>
      </c>
      <c r="F101" s="27" t="s">
        <v>94</v>
      </c>
    </row>
    <row r="102" spans="2:6" x14ac:dyDescent="0.25">
      <c r="B102" s="9"/>
      <c r="C102" s="26" t="s">
        <v>60</v>
      </c>
      <c r="D102" s="44">
        <v>3420</v>
      </c>
      <c r="E102" s="27" t="s">
        <v>95</v>
      </c>
      <c r="F102" s="27" t="s">
        <v>95</v>
      </c>
    </row>
    <row r="103" spans="2:6" x14ac:dyDescent="0.25">
      <c r="B103" s="9"/>
      <c r="C103" s="26" t="s">
        <v>60</v>
      </c>
      <c r="D103" s="44">
        <v>8511</v>
      </c>
      <c r="E103" s="27" t="s">
        <v>96</v>
      </c>
      <c r="F103" s="27" t="s">
        <v>96</v>
      </c>
    </row>
    <row r="104" spans="2:6" x14ac:dyDescent="0.25">
      <c r="B104" s="9"/>
      <c r="C104" s="26" t="s">
        <v>61</v>
      </c>
      <c r="D104" s="44">
        <v>20000</v>
      </c>
      <c r="E104" s="27" t="s">
        <v>97</v>
      </c>
      <c r="F104" s="27" t="s">
        <v>97</v>
      </c>
    </row>
    <row r="105" spans="2:6" x14ac:dyDescent="0.25">
      <c r="B105" s="9"/>
      <c r="C105" s="26" t="s">
        <v>62</v>
      </c>
      <c r="D105" s="44">
        <v>6350</v>
      </c>
      <c r="E105" s="27" t="s">
        <v>98</v>
      </c>
      <c r="F105" s="27" t="s">
        <v>98</v>
      </c>
    </row>
    <row r="106" spans="2:6" x14ac:dyDescent="0.25">
      <c r="B106" s="9"/>
      <c r="C106" s="26" t="s">
        <v>63</v>
      </c>
      <c r="D106" s="44">
        <v>1200</v>
      </c>
      <c r="E106" s="27" t="s">
        <v>99</v>
      </c>
      <c r="F106" s="27" t="s">
        <v>99</v>
      </c>
    </row>
    <row r="107" spans="2:6" x14ac:dyDescent="0.25">
      <c r="B107" s="9"/>
      <c r="C107" s="46" t="s">
        <v>100</v>
      </c>
      <c r="D107" s="45">
        <f>SUM(D67:D106)</f>
        <v>829963.54</v>
      </c>
      <c r="E107" s="27"/>
      <c r="F107" s="27"/>
    </row>
    <row r="108" spans="2:6" x14ac:dyDescent="0.25">
      <c r="B108" s="9"/>
      <c r="C108" s="26" t="s">
        <v>101</v>
      </c>
      <c r="D108" s="44">
        <v>49090</v>
      </c>
      <c r="E108" s="27" t="s">
        <v>104</v>
      </c>
      <c r="F108" s="27" t="s">
        <v>104</v>
      </c>
    </row>
    <row r="109" spans="2:6" x14ac:dyDescent="0.25">
      <c r="B109" s="9"/>
      <c r="C109" s="26" t="s">
        <v>101</v>
      </c>
      <c r="D109" s="44">
        <v>9240</v>
      </c>
      <c r="E109" s="27" t="s">
        <v>105</v>
      </c>
      <c r="F109" s="27" t="s">
        <v>105</v>
      </c>
    </row>
    <row r="110" spans="2:6" x14ac:dyDescent="0.25">
      <c r="B110" s="9"/>
      <c r="C110" s="26" t="s">
        <v>101</v>
      </c>
      <c r="D110" s="44">
        <v>14880</v>
      </c>
      <c r="E110" s="27" t="s">
        <v>106</v>
      </c>
      <c r="F110" s="27" t="s">
        <v>106</v>
      </c>
    </row>
    <row r="111" spans="2:6" x14ac:dyDescent="0.25">
      <c r="B111" s="9"/>
      <c r="C111" s="26" t="s">
        <v>101</v>
      </c>
      <c r="D111" s="44">
        <v>16176</v>
      </c>
      <c r="E111" s="27" t="s">
        <v>107</v>
      </c>
      <c r="F111" s="27" t="s">
        <v>107</v>
      </c>
    </row>
    <row r="112" spans="2:6" x14ac:dyDescent="0.25">
      <c r="B112" s="9"/>
      <c r="C112" s="26" t="s">
        <v>101</v>
      </c>
      <c r="D112" s="44">
        <v>9240</v>
      </c>
      <c r="E112" s="27" t="s">
        <v>105</v>
      </c>
      <c r="F112" s="27" t="s">
        <v>105</v>
      </c>
    </row>
    <row r="113" spans="2:6" x14ac:dyDescent="0.25">
      <c r="B113" s="9"/>
      <c r="C113" s="26" t="s">
        <v>102</v>
      </c>
      <c r="D113" s="44">
        <v>6600</v>
      </c>
      <c r="E113" s="27" t="s">
        <v>108</v>
      </c>
      <c r="F113" s="27" t="s">
        <v>108</v>
      </c>
    </row>
    <row r="114" spans="2:6" x14ac:dyDescent="0.25">
      <c r="B114" s="9"/>
      <c r="C114" s="26" t="s">
        <v>103</v>
      </c>
      <c r="D114" s="44">
        <v>12624</v>
      </c>
      <c r="E114" s="27" t="s">
        <v>109</v>
      </c>
      <c r="F114" s="27" t="s">
        <v>109</v>
      </c>
    </row>
    <row r="115" spans="2:6" x14ac:dyDescent="0.25">
      <c r="B115" s="9"/>
      <c r="C115" s="46" t="s">
        <v>110</v>
      </c>
      <c r="D115" s="45">
        <f>SUM(D108:D114)</f>
        <v>117850</v>
      </c>
      <c r="E115" s="27"/>
      <c r="F115" s="2"/>
    </row>
  </sheetData>
  <mergeCells count="46"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  <mergeCell ref="B33:F33"/>
    <mergeCell ref="K11:O11"/>
    <mergeCell ref="B13:F13"/>
    <mergeCell ref="B12:F12"/>
    <mergeCell ref="B14:F14"/>
    <mergeCell ref="B17:F17"/>
    <mergeCell ref="B11:F11"/>
    <mergeCell ref="B15:F15"/>
    <mergeCell ref="B16:F16"/>
    <mergeCell ref="B32:F32"/>
    <mergeCell ref="B25:F25"/>
    <mergeCell ref="B19:F19"/>
    <mergeCell ref="B20:F20"/>
    <mergeCell ref="B21:F21"/>
    <mergeCell ref="B22:F22"/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2019-10-14T09:37:30Z</cp:lastPrinted>
  <dcterms:created xsi:type="dcterms:W3CDTF">2018-11-15T09:32:50Z</dcterms:created>
  <dcterms:modified xsi:type="dcterms:W3CDTF">2019-11-22T09:00:09Z</dcterms:modified>
</cp:coreProperties>
</file>